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LesDocuments\Dossier Adelf-Anel-BTLF\ANEL\Formation Reddition compte_mars21etmai22\2022\"/>
    </mc:Choice>
  </mc:AlternateContent>
  <xr:revisionPtr revIDLastSave="0" documentId="13_ncr:1_{266F2FE3-A38C-4143-8256-C0027C7E1A3E}" xr6:coauthVersionLast="47" xr6:coauthVersionMax="47" xr10:uidLastSave="{00000000-0000-0000-0000-000000000000}"/>
  <bookViews>
    <workbookView xWindow="5715" yWindow="945" windowWidth="21600" windowHeight="11385" activeTab="2" xr2:uid="{0653C55F-0E6D-48BB-B10E-39A9206691DC}"/>
  </bookViews>
  <sheets>
    <sheet name="Rapport 2020" sheetId="1" r:id="rId1"/>
    <sheet name="Rapport 2021_A" sheetId="2" r:id="rId2"/>
    <sheet name="Rapport 2021_B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3" l="1"/>
  <c r="F40" i="3"/>
  <c r="F42" i="3" s="1"/>
  <c r="F29" i="3"/>
  <c r="F28" i="3"/>
  <c r="F27" i="3"/>
  <c r="F22" i="3"/>
  <c r="F21" i="3"/>
  <c r="F20" i="3"/>
  <c r="F47" i="2"/>
  <c r="F31" i="2"/>
  <c r="F24" i="2"/>
  <c r="F18" i="2"/>
  <c r="F32" i="2"/>
  <c r="F30" i="2"/>
  <c r="F29" i="2"/>
  <c r="F22" i="2"/>
  <c r="F21" i="2"/>
  <c r="F20" i="2"/>
  <c r="F42" i="1"/>
  <c r="F30" i="1"/>
  <c r="F31" i="1"/>
  <c r="F29" i="1"/>
  <c r="F20" i="1"/>
  <c r="F19" i="1"/>
  <c r="F18" i="1"/>
  <c r="F24" i="1"/>
  <c r="F26" i="2" l="1"/>
  <c r="F31" i="3"/>
  <c r="F24" i="3"/>
  <c r="F44" i="3" s="1"/>
  <c r="F46" i="3" s="1"/>
  <c r="F33" i="1"/>
  <c r="F34" i="2"/>
  <c r="F49" i="2" s="1"/>
  <c r="F51" i="2" s="1"/>
  <c r="F26" i="1"/>
  <c r="F46" i="1" l="1"/>
  <c r="F48" i="1" s="1"/>
  <c r="F47" i="3"/>
  <c r="F49" i="3" s="1"/>
  <c r="F52" i="2"/>
  <c r="F54" i="2" s="1"/>
  <c r="F49" i="1" l="1"/>
  <c r="F51" i="1" s="1"/>
</calcChain>
</file>

<file path=xl/sharedStrings.xml><?xml version="1.0" encoding="utf-8"?>
<sst xmlns="http://schemas.openxmlformats.org/spreadsheetml/2006/main" count="153" uniqueCount="60">
  <si>
    <t>Période</t>
  </si>
  <si>
    <t>Auteur/Autrice</t>
  </si>
  <si>
    <t>adresse</t>
  </si>
  <si>
    <t>courriel</t>
  </si>
  <si>
    <t>XXXXXX@XXX</t>
  </si>
  <si>
    <t>Titre</t>
  </si>
  <si>
    <t>ISBN</t>
  </si>
  <si>
    <t>978-2-55544-333-2</t>
  </si>
  <si>
    <t>Date de parution</t>
  </si>
  <si>
    <t>Tirage initial</t>
  </si>
  <si>
    <t xml:space="preserve">Réimpression </t>
  </si>
  <si>
    <t>Ventes format papier</t>
  </si>
  <si>
    <t>1 à 5000 exempl</t>
  </si>
  <si>
    <t>Canada</t>
  </si>
  <si>
    <t>Quantité</t>
  </si>
  <si>
    <t>Prix</t>
  </si>
  <si>
    <t>%</t>
  </si>
  <si>
    <t>Droits dus</t>
  </si>
  <si>
    <t>Étranger</t>
  </si>
  <si>
    <t>Escompte supp.</t>
  </si>
  <si>
    <t>Club livre</t>
  </si>
  <si>
    <t>Ventes numériques</t>
  </si>
  <si>
    <t>format num</t>
  </si>
  <si>
    <t>format num prix réduit</t>
  </si>
  <si>
    <t>format audio</t>
  </si>
  <si>
    <t>Droits dérivés</t>
  </si>
  <si>
    <t>droits de repro</t>
  </si>
  <si>
    <t>BANQ</t>
  </si>
  <si>
    <t>Licences</t>
  </si>
  <si>
    <t>Avance</t>
  </si>
  <si>
    <t>TOTAL DROITS</t>
  </si>
  <si>
    <t>TOTAL VENTES PAPIER</t>
  </si>
  <si>
    <t>TOTAL VENTES NUM.</t>
  </si>
  <si>
    <t>Total tous formats</t>
  </si>
  <si>
    <t>TPS</t>
  </si>
  <si>
    <t>TVQ</t>
  </si>
  <si>
    <t>Montant à payer</t>
  </si>
  <si>
    <r>
      <t>Langue anglaise (</t>
    </r>
    <r>
      <rPr>
        <i/>
        <sz val="11"/>
        <color theme="1"/>
        <rFont val="Calibri"/>
        <family val="2"/>
        <scheme val="minor"/>
      </rPr>
      <t>Éditeur X</t>
    </r>
    <r>
      <rPr>
        <sz val="11"/>
        <color theme="1"/>
        <rFont val="Calibri"/>
        <family val="2"/>
        <scheme val="minor"/>
      </rPr>
      <t>)</t>
    </r>
  </si>
  <si>
    <t>Prov pour retour (30%)</t>
  </si>
  <si>
    <t>avance</t>
  </si>
  <si>
    <t>royautés</t>
  </si>
  <si>
    <t>à reporter sur le prochain rapport</t>
  </si>
  <si>
    <t>01/01/2020 au 31/12/2020</t>
  </si>
  <si>
    <t>avance 2019</t>
  </si>
  <si>
    <t>total Pologne</t>
  </si>
  <si>
    <t>Stock fin</t>
  </si>
  <si>
    <t>Stock début</t>
  </si>
  <si>
    <t>Spécimen/abîmés</t>
  </si>
  <si>
    <t>Prix de vente papier</t>
  </si>
  <si>
    <t>1 château Frontenac, Québec</t>
  </si>
  <si>
    <t>01/01/2021 au 31/12/2021</t>
  </si>
  <si>
    <t>Renversement de la prov 2020</t>
  </si>
  <si>
    <t>Cégep de Saint-Jérôme</t>
  </si>
  <si>
    <t>Cégep de Rimouski</t>
  </si>
  <si>
    <t>avance 2020</t>
  </si>
  <si>
    <r>
      <t>Langue bulgare (</t>
    </r>
    <r>
      <rPr>
        <i/>
        <sz val="11"/>
        <color theme="1"/>
        <rFont val="Calibri"/>
        <family val="2"/>
        <scheme val="minor"/>
      </rPr>
      <t>Éditeur Y</t>
    </r>
    <r>
      <rPr>
        <sz val="11"/>
        <color theme="1"/>
        <rFont val="Calibri"/>
        <family val="2"/>
        <scheme val="minor"/>
      </rPr>
      <t>)</t>
    </r>
  </si>
  <si>
    <t>Samuel de Champlain</t>
  </si>
  <si>
    <t>L'Histoire de la reddition</t>
  </si>
  <si>
    <t>5001 à 15 000 exempl</t>
  </si>
  <si>
    <t>anthologie d'un éditeur 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</si>
</sst>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$&quot;_);[Red]\(#,##0.00\ &quot;$&quot;\)"/>
    <numFmt numFmtId="164" formatCode="#,##0.00\ &quot;$&quot;"/>
    <numFmt numFmtId="165" formatCode="#,##0.00\ _$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1"/>
    <xf numFmtId="0" fontId="5" fillId="0" borderId="0" xfId="0" applyFont="1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4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1" fillId="3" borderId="6" xfId="0" applyFont="1" applyFill="1" applyBorder="1"/>
    <xf numFmtId="0" fontId="1" fillId="3" borderId="7" xfId="0" applyFont="1" applyFill="1" applyBorder="1" applyAlignment="1">
      <alignment horizontal="right"/>
    </xf>
    <xf numFmtId="0" fontId="1" fillId="3" borderId="7" xfId="0" applyFont="1" applyFill="1" applyBorder="1"/>
    <xf numFmtId="0" fontId="4" fillId="0" borderId="0" xfId="0" applyFont="1" applyAlignment="1">
      <alignment horizontal="right"/>
    </xf>
    <xf numFmtId="164" fontId="0" fillId="0" borderId="0" xfId="0" applyNumberFormat="1"/>
    <xf numFmtId="9" fontId="0" fillId="0" borderId="0" xfId="0" applyNumberFormat="1"/>
    <xf numFmtId="164" fontId="0" fillId="2" borderId="0" xfId="0" applyNumberFormat="1" applyFill="1"/>
    <xf numFmtId="165" fontId="0" fillId="0" borderId="0" xfId="0" applyNumberFormat="1"/>
    <xf numFmtId="165" fontId="2" fillId="0" borderId="0" xfId="0" applyNumberFormat="1" applyFont="1"/>
    <xf numFmtId="164" fontId="2" fillId="0" borderId="0" xfId="0" applyNumberFormat="1" applyFont="1"/>
    <xf numFmtId="164" fontId="0" fillId="0" borderId="0" xfId="0" applyNumberFormat="1" applyFill="1"/>
    <xf numFmtId="164" fontId="0" fillId="0" borderId="3" xfId="0" applyNumberFormat="1" applyBorder="1"/>
    <xf numFmtId="164" fontId="0" fillId="0" borderId="5" xfId="0" applyNumberFormat="1" applyBorder="1"/>
    <xf numFmtId="164" fontId="1" fillId="3" borderId="8" xfId="0" applyNumberFormat="1" applyFont="1" applyFill="1" applyBorder="1"/>
    <xf numFmtId="9" fontId="0" fillId="0" borderId="0" xfId="0" applyNumberFormat="1" applyBorder="1"/>
    <xf numFmtId="10" fontId="0" fillId="0" borderId="0" xfId="0" applyNumberFormat="1" applyBorder="1"/>
    <xf numFmtId="9" fontId="2" fillId="0" borderId="0" xfId="0" applyNumberFormat="1" applyFont="1"/>
    <xf numFmtId="0" fontId="0" fillId="0" borderId="0" xfId="0" applyFill="1" applyAlignment="1">
      <alignment horizontal="right"/>
    </xf>
    <xf numFmtId="8" fontId="0" fillId="0" borderId="0" xfId="0" applyNumberFormat="1" applyFill="1" applyAlignment="1">
      <alignment horizontal="left"/>
    </xf>
    <xf numFmtId="0" fontId="2" fillId="0" borderId="0" xfId="0" applyFont="1" applyFill="1"/>
    <xf numFmtId="0" fontId="2" fillId="4" borderId="0" xfId="0" applyFont="1" applyFill="1"/>
    <xf numFmtId="0" fontId="0" fillId="4" borderId="0" xfId="0" applyFill="1"/>
    <xf numFmtId="164" fontId="0" fillId="4" borderId="0" xfId="0" applyNumberFormat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X@XX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XXXXXX@XX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XXXXXX@X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6BBE4-3596-4337-B353-F1573292CC7B}">
  <dimension ref="A1:F51"/>
  <sheetViews>
    <sheetView topLeftCell="A37" workbookViewId="0">
      <selection activeCell="H45" sqref="H45"/>
    </sheetView>
  </sheetViews>
  <sheetFormatPr baseColWidth="10" defaultRowHeight="15" x14ac:dyDescent="0.25"/>
  <cols>
    <col min="1" max="1" width="27.85546875" customWidth="1"/>
    <col min="2" max="2" width="27.42578125" customWidth="1"/>
    <col min="3" max="3" width="14.140625" customWidth="1"/>
    <col min="4" max="4" width="13.42578125" customWidth="1"/>
    <col min="5" max="5" width="9.5703125" customWidth="1"/>
    <col min="6" max="6" width="13.7109375" customWidth="1"/>
    <col min="7" max="7" width="10.85546875" customWidth="1"/>
  </cols>
  <sheetData>
    <row r="1" spans="1:2" x14ac:dyDescent="0.25">
      <c r="A1" t="s">
        <v>0</v>
      </c>
      <c r="B1" t="s">
        <v>42</v>
      </c>
    </row>
    <row r="3" spans="1:2" x14ac:dyDescent="0.25">
      <c r="A3" t="s">
        <v>1</v>
      </c>
      <c r="B3" t="s">
        <v>56</v>
      </c>
    </row>
    <row r="4" spans="1:2" x14ac:dyDescent="0.25">
      <c r="A4" t="s">
        <v>2</v>
      </c>
      <c r="B4" t="s">
        <v>49</v>
      </c>
    </row>
    <row r="5" spans="1:2" x14ac:dyDescent="0.25">
      <c r="A5" t="s">
        <v>3</v>
      </c>
      <c r="B5" s="1" t="s">
        <v>4</v>
      </c>
    </row>
    <row r="7" spans="1:2" x14ac:dyDescent="0.25">
      <c r="A7" t="s">
        <v>5</v>
      </c>
      <c r="B7" s="2" t="s">
        <v>57</v>
      </c>
    </row>
    <row r="8" spans="1:2" x14ac:dyDescent="0.25">
      <c r="A8" t="s">
        <v>6</v>
      </c>
      <c r="B8" s="3" t="s">
        <v>7</v>
      </c>
    </row>
    <row r="9" spans="1:2" x14ac:dyDescent="0.25">
      <c r="A9" t="s">
        <v>8</v>
      </c>
      <c r="B9" s="4">
        <v>43898</v>
      </c>
    </row>
    <row r="10" spans="1:2" x14ac:dyDescent="0.25">
      <c r="A10" s="9" t="s">
        <v>48</v>
      </c>
      <c r="B10" s="35">
        <v>19.95</v>
      </c>
    </row>
    <row r="11" spans="1:2" x14ac:dyDescent="0.25">
      <c r="A11" t="s">
        <v>9</v>
      </c>
      <c r="B11" s="3">
        <v>3000</v>
      </c>
    </row>
    <row r="12" spans="1:2" x14ac:dyDescent="0.25">
      <c r="A12" t="s">
        <v>10</v>
      </c>
      <c r="B12" s="3">
        <v>1000</v>
      </c>
    </row>
    <row r="13" spans="1:2" s="9" customFormat="1" x14ac:dyDescent="0.25">
      <c r="A13" s="9" t="s">
        <v>46</v>
      </c>
      <c r="B13" s="34"/>
    </row>
    <row r="14" spans="1:2" x14ac:dyDescent="0.25">
      <c r="A14" t="s">
        <v>45</v>
      </c>
      <c r="B14" s="9">
        <v>929</v>
      </c>
    </row>
    <row r="15" spans="1:2" x14ac:dyDescent="0.25">
      <c r="A15" t="s">
        <v>47</v>
      </c>
      <c r="B15" s="9">
        <v>221</v>
      </c>
    </row>
    <row r="17" spans="1:6" s="6" customFormat="1" x14ac:dyDescent="0.25">
      <c r="A17" s="6" t="s">
        <v>11</v>
      </c>
      <c r="C17" s="6" t="s">
        <v>14</v>
      </c>
      <c r="D17" s="6" t="s">
        <v>15</v>
      </c>
      <c r="E17" s="6" t="s">
        <v>16</v>
      </c>
      <c r="F17" s="6" t="s">
        <v>17</v>
      </c>
    </row>
    <row r="18" spans="1:6" x14ac:dyDescent="0.25">
      <c r="A18" t="s">
        <v>12</v>
      </c>
      <c r="B18" t="s">
        <v>13</v>
      </c>
      <c r="C18">
        <v>1345</v>
      </c>
      <c r="D18" s="21">
        <v>19.95</v>
      </c>
      <c r="E18" s="22">
        <v>0.1</v>
      </c>
      <c r="F18" s="21">
        <f>SUM(C18)*D18*E18</f>
        <v>2683.2750000000001</v>
      </c>
    </row>
    <row r="19" spans="1:6" x14ac:dyDescent="0.25">
      <c r="B19" t="s">
        <v>18</v>
      </c>
      <c r="C19">
        <v>205</v>
      </c>
      <c r="D19" s="21">
        <v>9.75</v>
      </c>
      <c r="E19" s="22">
        <v>0.1</v>
      </c>
      <c r="F19" s="21">
        <f>SUM(C19)*D19*E19</f>
        <v>199.875</v>
      </c>
    </row>
    <row r="20" spans="1:6" x14ac:dyDescent="0.25">
      <c r="B20" t="s">
        <v>19</v>
      </c>
      <c r="C20">
        <v>25</v>
      </c>
      <c r="D20" s="21">
        <v>6.98</v>
      </c>
      <c r="E20" s="22">
        <v>0.1</v>
      </c>
      <c r="F20" s="21">
        <f>SUM(C20)*D20*E20</f>
        <v>17.45</v>
      </c>
    </row>
    <row r="21" spans="1:6" ht="5.25" customHeight="1" x14ac:dyDescent="0.25">
      <c r="D21" s="21"/>
      <c r="E21" s="22"/>
      <c r="F21" s="21"/>
    </row>
    <row r="22" spans="1:6" x14ac:dyDescent="0.25">
      <c r="B22" t="s">
        <v>38</v>
      </c>
      <c r="C22">
        <v>675</v>
      </c>
      <c r="D22" t="s">
        <v>41</v>
      </c>
      <c r="F22" s="21"/>
    </row>
    <row r="23" spans="1:6" x14ac:dyDescent="0.25">
      <c r="F23" s="21"/>
    </row>
    <row r="24" spans="1:6" x14ac:dyDescent="0.25">
      <c r="B24" t="s">
        <v>20</v>
      </c>
      <c r="C24">
        <v>600</v>
      </c>
      <c r="D24" s="21">
        <v>6</v>
      </c>
      <c r="E24" s="22">
        <v>0.08</v>
      </c>
      <c r="F24" s="21">
        <f>SUM(C24)*D24*E24</f>
        <v>288</v>
      </c>
    </row>
    <row r="25" spans="1:6" x14ac:dyDescent="0.25">
      <c r="F25" s="21"/>
    </row>
    <row r="26" spans="1:6" x14ac:dyDescent="0.25">
      <c r="A26" s="7"/>
      <c r="B26" s="7" t="s">
        <v>31</v>
      </c>
      <c r="C26" s="7"/>
      <c r="D26" s="7"/>
      <c r="E26" s="7"/>
      <c r="F26" s="23">
        <f>SUM(F18:F24)</f>
        <v>3188.6</v>
      </c>
    </row>
    <row r="27" spans="1:6" x14ac:dyDescent="0.25">
      <c r="F27" s="21"/>
    </row>
    <row r="28" spans="1:6" s="6" customFormat="1" x14ac:dyDescent="0.25">
      <c r="A28" s="6" t="s">
        <v>21</v>
      </c>
      <c r="F28" s="26"/>
    </row>
    <row r="29" spans="1:6" x14ac:dyDescent="0.25">
      <c r="B29" t="s">
        <v>23</v>
      </c>
      <c r="C29">
        <v>62</v>
      </c>
      <c r="D29" s="21">
        <v>4.99</v>
      </c>
      <c r="E29" s="22">
        <v>0.13</v>
      </c>
      <c r="F29" s="21">
        <f>SUM(C29)*D29*E29</f>
        <v>40.2194</v>
      </c>
    </row>
    <row r="30" spans="1:6" x14ac:dyDescent="0.25">
      <c r="B30" t="s">
        <v>22</v>
      </c>
      <c r="C30">
        <v>142</v>
      </c>
      <c r="D30" s="21">
        <v>13.99</v>
      </c>
      <c r="E30" s="22">
        <v>0.13</v>
      </c>
      <c r="F30" s="21">
        <f t="shared" ref="F30:F31" si="0">SUM(C30)*D30*E30</f>
        <v>258.25540000000001</v>
      </c>
    </row>
    <row r="31" spans="1:6" x14ac:dyDescent="0.25">
      <c r="B31" t="s">
        <v>24</v>
      </c>
      <c r="C31">
        <v>4</v>
      </c>
      <c r="D31" s="21">
        <v>19.95</v>
      </c>
      <c r="E31" s="22">
        <v>0.25</v>
      </c>
      <c r="F31" s="21">
        <f t="shared" si="0"/>
        <v>19.95</v>
      </c>
    </row>
    <row r="32" spans="1:6" x14ac:dyDescent="0.25">
      <c r="F32" s="21"/>
    </row>
    <row r="33" spans="1:6" x14ac:dyDescent="0.25">
      <c r="A33" s="7"/>
      <c r="B33" s="7" t="s">
        <v>32</v>
      </c>
      <c r="C33" s="7"/>
      <c r="D33" s="7"/>
      <c r="E33" s="7"/>
      <c r="F33" s="23">
        <f>SUM(F29:F32)</f>
        <v>318.4248</v>
      </c>
    </row>
    <row r="34" spans="1:6" x14ac:dyDescent="0.25">
      <c r="F34" s="21"/>
    </row>
    <row r="35" spans="1:6" x14ac:dyDescent="0.25">
      <c r="A35" s="6" t="s">
        <v>25</v>
      </c>
      <c r="F35" s="21"/>
    </row>
    <row r="36" spans="1:6" x14ac:dyDescent="0.25">
      <c r="B36" t="s">
        <v>26</v>
      </c>
      <c r="F36" s="21"/>
    </row>
    <row r="37" spans="1:6" x14ac:dyDescent="0.25">
      <c r="B37" s="20" t="s">
        <v>27</v>
      </c>
      <c r="F37" s="21">
        <v>65</v>
      </c>
    </row>
    <row r="38" spans="1:6" x14ac:dyDescent="0.25">
      <c r="B38" s="20" t="s">
        <v>52</v>
      </c>
      <c r="F38" s="21">
        <v>480.75</v>
      </c>
    </row>
    <row r="39" spans="1:6" x14ac:dyDescent="0.25">
      <c r="B39" s="3" t="s">
        <v>28</v>
      </c>
      <c r="F39" s="21"/>
    </row>
    <row r="40" spans="1:6" x14ac:dyDescent="0.25">
      <c r="B40" s="5" t="s">
        <v>37</v>
      </c>
      <c r="E40" t="s">
        <v>39</v>
      </c>
      <c r="F40" s="21">
        <v>750</v>
      </c>
    </row>
    <row r="41" spans="1:6" x14ac:dyDescent="0.25">
      <c r="B41" s="3"/>
      <c r="F41" s="21"/>
    </row>
    <row r="42" spans="1:6" x14ac:dyDescent="0.25">
      <c r="A42" s="7"/>
      <c r="B42" s="8" t="s">
        <v>30</v>
      </c>
      <c r="C42" s="7"/>
      <c r="D42" s="7"/>
      <c r="E42" s="7"/>
      <c r="F42" s="23">
        <f>SUM(F37:F40)</f>
        <v>1295.75</v>
      </c>
    </row>
    <row r="43" spans="1:6" s="9" customFormat="1" x14ac:dyDescent="0.25">
      <c r="B43" s="10"/>
      <c r="F43" s="27"/>
    </row>
    <row r="44" spans="1:6" x14ac:dyDescent="0.25">
      <c r="A44" s="37" t="s">
        <v>29</v>
      </c>
      <c r="B44" s="38"/>
      <c r="C44" s="38"/>
      <c r="D44" s="38"/>
      <c r="E44" s="38"/>
      <c r="F44" s="39">
        <v>2000</v>
      </c>
    </row>
    <row r="45" spans="1:6" ht="15.75" thickBot="1" x14ac:dyDescent="0.3">
      <c r="F45" s="21"/>
    </row>
    <row r="46" spans="1:6" x14ac:dyDescent="0.25">
      <c r="C46" s="11"/>
      <c r="D46" s="12" t="s">
        <v>33</v>
      </c>
      <c r="E46" s="13"/>
      <c r="F46" s="28">
        <f>SUM(F26,F33,F42)-F44</f>
        <v>2802.7748000000001</v>
      </c>
    </row>
    <row r="47" spans="1:6" x14ac:dyDescent="0.25">
      <c r="C47" s="14"/>
      <c r="D47" s="15"/>
      <c r="E47" s="16"/>
      <c r="F47" s="29"/>
    </row>
    <row r="48" spans="1:6" x14ac:dyDescent="0.25">
      <c r="C48" s="14"/>
      <c r="D48" s="15" t="s">
        <v>34</v>
      </c>
      <c r="E48" s="31">
        <v>0.05</v>
      </c>
      <c r="F48" s="29">
        <f>F46*0.05</f>
        <v>140.13874000000001</v>
      </c>
    </row>
    <row r="49" spans="3:6" x14ac:dyDescent="0.25">
      <c r="C49" s="14"/>
      <c r="D49" s="15" t="s">
        <v>35</v>
      </c>
      <c r="E49" s="32">
        <v>9.5000000000000001E-2</v>
      </c>
      <c r="F49" s="29">
        <f>SUM(F46:F48)*0.095</f>
        <v>279.57678629999998</v>
      </c>
    </row>
    <row r="50" spans="3:6" x14ac:dyDescent="0.25">
      <c r="C50" s="14"/>
      <c r="D50" s="15"/>
      <c r="E50" s="16"/>
      <c r="F50" s="29"/>
    </row>
    <row r="51" spans="3:6" ht="15.75" thickBot="1" x14ac:dyDescent="0.3">
      <c r="C51" s="17"/>
      <c r="D51" s="18" t="s">
        <v>36</v>
      </c>
      <c r="E51" s="19"/>
      <c r="F51" s="30">
        <f>SUM(F46:F50)</f>
        <v>3222.4903263000001</v>
      </c>
    </row>
  </sheetData>
  <hyperlinks>
    <hyperlink ref="B5" r:id="rId1" xr:uid="{8C4F7706-76D9-4D8E-B8BE-C40AF3B1BBA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668B0-EC25-4A85-B79C-F12C39D8BF2A}">
  <dimension ref="A1:F54"/>
  <sheetViews>
    <sheetView topLeftCell="A22" workbookViewId="0">
      <selection activeCell="F49" sqref="F49"/>
    </sheetView>
  </sheetViews>
  <sheetFormatPr baseColWidth="10" defaultRowHeight="15" x14ac:dyDescent="0.25"/>
  <cols>
    <col min="1" max="1" width="27.85546875" customWidth="1"/>
    <col min="2" max="2" width="27.42578125" customWidth="1"/>
    <col min="3" max="3" width="14.140625" customWidth="1"/>
    <col min="4" max="4" width="13.42578125" customWidth="1"/>
    <col min="5" max="5" width="9.5703125" customWidth="1"/>
    <col min="6" max="6" width="13.7109375" customWidth="1"/>
    <col min="7" max="7" width="10.85546875" customWidth="1"/>
  </cols>
  <sheetData>
    <row r="1" spans="1:2" x14ac:dyDescent="0.25">
      <c r="A1" t="s">
        <v>0</v>
      </c>
      <c r="B1" t="s">
        <v>50</v>
      </c>
    </row>
    <row r="3" spans="1:2" x14ac:dyDescent="0.25">
      <c r="A3" t="s">
        <v>1</v>
      </c>
      <c r="B3" t="s">
        <v>56</v>
      </c>
    </row>
    <row r="4" spans="1:2" x14ac:dyDescent="0.25">
      <c r="A4" t="s">
        <v>2</v>
      </c>
      <c r="B4" t="s">
        <v>49</v>
      </c>
    </row>
    <row r="5" spans="1:2" x14ac:dyDescent="0.25">
      <c r="A5" t="s">
        <v>3</v>
      </c>
      <c r="B5" s="1" t="s">
        <v>4</v>
      </c>
    </row>
    <row r="7" spans="1:2" x14ac:dyDescent="0.25">
      <c r="A7" t="s">
        <v>5</v>
      </c>
      <c r="B7" s="2" t="s">
        <v>57</v>
      </c>
    </row>
    <row r="8" spans="1:2" x14ac:dyDescent="0.25">
      <c r="A8" t="s">
        <v>6</v>
      </c>
      <c r="B8" s="3" t="s">
        <v>7</v>
      </c>
    </row>
    <row r="9" spans="1:2" x14ac:dyDescent="0.25">
      <c r="A9" t="s">
        <v>8</v>
      </c>
      <c r="B9" s="4">
        <v>43898</v>
      </c>
    </row>
    <row r="10" spans="1:2" s="9" customFormat="1" x14ac:dyDescent="0.25">
      <c r="A10" s="9" t="s">
        <v>48</v>
      </c>
      <c r="B10" s="35">
        <v>19.95</v>
      </c>
    </row>
    <row r="11" spans="1:2" s="9" customFormat="1" x14ac:dyDescent="0.25">
      <c r="A11" s="9" t="s">
        <v>9</v>
      </c>
      <c r="B11" s="10">
        <v>3000</v>
      </c>
    </row>
    <row r="12" spans="1:2" s="9" customFormat="1" x14ac:dyDescent="0.25">
      <c r="A12" s="9" t="s">
        <v>10</v>
      </c>
      <c r="B12" s="10">
        <v>3000</v>
      </c>
    </row>
    <row r="13" spans="1:2" s="9" customFormat="1" x14ac:dyDescent="0.25">
      <c r="A13" s="9" t="s">
        <v>46</v>
      </c>
      <c r="B13" s="34">
        <v>929</v>
      </c>
    </row>
    <row r="14" spans="1:2" s="9" customFormat="1" x14ac:dyDescent="0.25">
      <c r="A14" s="9" t="s">
        <v>45</v>
      </c>
      <c r="B14" s="34">
        <v>905</v>
      </c>
    </row>
    <row r="15" spans="1:2" s="9" customFormat="1" x14ac:dyDescent="0.25">
      <c r="A15" s="9" t="s">
        <v>47</v>
      </c>
      <c r="B15" s="34">
        <v>108</v>
      </c>
    </row>
    <row r="17" spans="1:6" s="6" customFormat="1" x14ac:dyDescent="0.25">
      <c r="A17" s="6" t="s">
        <v>11</v>
      </c>
      <c r="C17" s="6" t="s">
        <v>14</v>
      </c>
      <c r="D17" s="6" t="s">
        <v>15</v>
      </c>
      <c r="E17" s="6" t="s">
        <v>16</v>
      </c>
      <c r="F17" s="6" t="s">
        <v>17</v>
      </c>
    </row>
    <row r="18" spans="1:6" x14ac:dyDescent="0.25">
      <c r="B18" t="s">
        <v>51</v>
      </c>
      <c r="C18">
        <v>675</v>
      </c>
      <c r="D18" s="24">
        <v>19.95</v>
      </c>
      <c r="E18" s="22">
        <v>0.1</v>
      </c>
      <c r="F18" s="21">
        <f>SUM(C18)*D18*E18</f>
        <v>1346.625</v>
      </c>
    </row>
    <row r="19" spans="1:6" s="6" customFormat="1" x14ac:dyDescent="0.25">
      <c r="D19" s="25"/>
      <c r="E19" s="33"/>
    </row>
    <row r="20" spans="1:6" x14ac:dyDescent="0.25">
      <c r="A20" t="s">
        <v>12</v>
      </c>
      <c r="B20" t="s">
        <v>13</v>
      </c>
      <c r="C20">
        <v>1626</v>
      </c>
      <c r="D20" s="24">
        <v>19.95</v>
      </c>
      <c r="E20" s="22">
        <v>0.1</v>
      </c>
      <c r="F20" s="21">
        <f>SUM(C20)*D20*E20</f>
        <v>3243.87</v>
      </c>
    </row>
    <row r="21" spans="1:6" x14ac:dyDescent="0.25">
      <c r="B21" t="s">
        <v>18</v>
      </c>
      <c r="C21">
        <v>158</v>
      </c>
      <c r="D21" s="24">
        <v>9.75</v>
      </c>
      <c r="E21" s="22">
        <v>0.1</v>
      </c>
      <c r="F21" s="21">
        <f>SUM(C21)*D21*E21</f>
        <v>154.05000000000001</v>
      </c>
    </row>
    <row r="22" spans="1:6" x14ac:dyDescent="0.25">
      <c r="B22" t="s">
        <v>19</v>
      </c>
      <c r="C22">
        <v>80</v>
      </c>
      <c r="D22" s="24">
        <v>7.5</v>
      </c>
      <c r="E22" s="22">
        <v>0.1</v>
      </c>
      <c r="F22" s="21">
        <f>SUM(C22)*D22*E22</f>
        <v>60</v>
      </c>
    </row>
    <row r="23" spans="1:6" x14ac:dyDescent="0.25">
      <c r="D23" s="24"/>
      <c r="E23" s="22"/>
      <c r="F23" s="21"/>
    </row>
    <row r="24" spans="1:6" x14ac:dyDescent="0.25">
      <c r="A24" t="s">
        <v>58</v>
      </c>
      <c r="B24" t="s">
        <v>13</v>
      </c>
      <c r="C24">
        <v>52</v>
      </c>
      <c r="D24" s="24">
        <v>19.95</v>
      </c>
      <c r="E24" s="22">
        <v>0.12</v>
      </c>
      <c r="F24" s="21">
        <f>SUM(C24)*D24*E24</f>
        <v>124.48799999999999</v>
      </c>
    </row>
    <row r="25" spans="1:6" x14ac:dyDescent="0.25">
      <c r="F25" s="21"/>
    </row>
    <row r="26" spans="1:6" x14ac:dyDescent="0.25">
      <c r="A26" s="7"/>
      <c r="B26" s="7" t="s">
        <v>31</v>
      </c>
      <c r="C26" s="7"/>
      <c r="D26" s="7"/>
      <c r="E26" s="7"/>
      <c r="F26" s="23">
        <f>SUM(F18:F24)</f>
        <v>4929.0330000000004</v>
      </c>
    </row>
    <row r="27" spans="1:6" x14ac:dyDescent="0.25">
      <c r="F27" s="21"/>
    </row>
    <row r="28" spans="1:6" s="6" customFormat="1" x14ac:dyDescent="0.25">
      <c r="A28" s="6" t="s">
        <v>21</v>
      </c>
      <c r="F28" s="26"/>
    </row>
    <row r="29" spans="1:6" x14ac:dyDescent="0.25">
      <c r="B29" t="s">
        <v>23</v>
      </c>
      <c r="C29">
        <v>5</v>
      </c>
      <c r="D29" s="21">
        <v>6.99</v>
      </c>
      <c r="E29" s="22">
        <v>0.13</v>
      </c>
      <c r="F29" s="21">
        <f>SUM(C29)*D29*E29</f>
        <v>4.5435000000000008</v>
      </c>
    </row>
    <row r="30" spans="1:6" x14ac:dyDescent="0.25">
      <c r="B30" t="s">
        <v>22</v>
      </c>
      <c r="C30">
        <v>52</v>
      </c>
      <c r="D30" s="21">
        <v>13.99</v>
      </c>
      <c r="E30" s="22">
        <v>0.13</v>
      </c>
      <c r="F30" s="21">
        <f t="shared" ref="F30:F32" si="0">SUM(C30)*D30*E30</f>
        <v>94.572400000000002</v>
      </c>
    </row>
    <row r="31" spans="1:6" x14ac:dyDescent="0.25">
      <c r="B31" t="s">
        <v>22</v>
      </c>
      <c r="C31">
        <v>2</v>
      </c>
      <c r="D31" s="21">
        <v>13.99</v>
      </c>
      <c r="E31" s="22">
        <v>0.16</v>
      </c>
      <c r="F31" s="21">
        <f t="shared" si="0"/>
        <v>4.4767999999999999</v>
      </c>
    </row>
    <row r="32" spans="1:6" x14ac:dyDescent="0.25">
      <c r="B32" t="s">
        <v>24</v>
      </c>
      <c r="C32">
        <v>21</v>
      </c>
      <c r="D32" s="21">
        <v>19.95</v>
      </c>
      <c r="E32" s="22">
        <v>0.25</v>
      </c>
      <c r="F32" s="21">
        <f t="shared" si="0"/>
        <v>104.7375</v>
      </c>
    </row>
    <row r="33" spans="1:6" x14ac:dyDescent="0.25">
      <c r="F33" s="21"/>
    </row>
    <row r="34" spans="1:6" x14ac:dyDescent="0.25">
      <c r="A34" s="7"/>
      <c r="B34" s="7" t="s">
        <v>32</v>
      </c>
      <c r="C34" s="7"/>
      <c r="D34" s="7"/>
      <c r="E34" s="7"/>
      <c r="F34" s="23">
        <f>SUM(F29:F33)</f>
        <v>208.33019999999999</v>
      </c>
    </row>
    <row r="35" spans="1:6" x14ac:dyDescent="0.25">
      <c r="F35" s="21"/>
    </row>
    <row r="36" spans="1:6" x14ac:dyDescent="0.25">
      <c r="A36" s="6" t="s">
        <v>25</v>
      </c>
      <c r="F36" s="21"/>
    </row>
    <row r="37" spans="1:6" x14ac:dyDescent="0.25">
      <c r="B37" t="s">
        <v>26</v>
      </c>
      <c r="F37" s="21"/>
    </row>
    <row r="38" spans="1:6" x14ac:dyDescent="0.25">
      <c r="B38" s="20" t="s">
        <v>59</v>
      </c>
      <c r="F38" s="21">
        <v>100</v>
      </c>
    </row>
    <row r="39" spans="1:6" x14ac:dyDescent="0.25">
      <c r="B39" s="20" t="s">
        <v>53</v>
      </c>
      <c r="F39" s="21">
        <v>120</v>
      </c>
    </row>
    <row r="40" spans="1:6" x14ac:dyDescent="0.25">
      <c r="B40" s="3" t="s">
        <v>28</v>
      </c>
      <c r="F40" s="21"/>
    </row>
    <row r="41" spans="1:6" x14ac:dyDescent="0.25">
      <c r="B41" s="5" t="s">
        <v>37</v>
      </c>
      <c r="E41" s="5" t="s">
        <v>40</v>
      </c>
      <c r="F41" s="21">
        <v>425</v>
      </c>
    </row>
    <row r="42" spans="1:6" x14ac:dyDescent="0.25">
      <c r="B42" s="5"/>
      <c r="E42" s="5" t="s">
        <v>54</v>
      </c>
      <c r="F42" s="21">
        <v>-750</v>
      </c>
    </row>
    <row r="43" spans="1:6" x14ac:dyDescent="0.25">
      <c r="B43" s="5"/>
      <c r="E43" s="5" t="s">
        <v>44</v>
      </c>
      <c r="F43" s="21">
        <v>0</v>
      </c>
    </row>
    <row r="44" spans="1:6" x14ac:dyDescent="0.25">
      <c r="B44" s="5"/>
      <c r="E44" s="5"/>
      <c r="F44" s="21"/>
    </row>
    <row r="45" spans="1:6" x14ac:dyDescent="0.25">
      <c r="B45" s="5" t="s">
        <v>55</v>
      </c>
      <c r="E45" t="s">
        <v>39</v>
      </c>
      <c r="F45" s="21">
        <v>1500</v>
      </c>
    </row>
    <row r="46" spans="1:6" x14ac:dyDescent="0.25">
      <c r="B46" s="5"/>
      <c r="F46" s="21"/>
    </row>
    <row r="47" spans="1:6" x14ac:dyDescent="0.25">
      <c r="A47" s="7"/>
      <c r="B47" s="8" t="s">
        <v>30</v>
      </c>
      <c r="C47" s="7"/>
      <c r="D47" s="7"/>
      <c r="E47" s="7"/>
      <c r="F47" s="23">
        <f>SUM(F38:F39,F43,F45)</f>
        <v>1720</v>
      </c>
    </row>
    <row r="48" spans="1:6" ht="15.75" thickBot="1" x14ac:dyDescent="0.3">
      <c r="F48" s="21"/>
    </row>
    <row r="49" spans="3:6" x14ac:dyDescent="0.25">
      <c r="C49" s="11"/>
      <c r="D49" s="12" t="s">
        <v>33</v>
      </c>
      <c r="E49" s="13"/>
      <c r="F49" s="28">
        <f>SUM(F26,F34,F47)</f>
        <v>6857.3632000000007</v>
      </c>
    </row>
    <row r="50" spans="3:6" x14ac:dyDescent="0.25">
      <c r="C50" s="14"/>
      <c r="D50" s="15"/>
      <c r="E50" s="16"/>
      <c r="F50" s="29"/>
    </row>
    <row r="51" spans="3:6" x14ac:dyDescent="0.25">
      <c r="C51" s="14"/>
      <c r="D51" s="15" t="s">
        <v>34</v>
      </c>
      <c r="E51" s="31">
        <v>0.05</v>
      </c>
      <c r="F51" s="29">
        <f>F49*0.05</f>
        <v>342.86816000000005</v>
      </c>
    </row>
    <row r="52" spans="3:6" x14ac:dyDescent="0.25">
      <c r="C52" s="14"/>
      <c r="D52" s="15" t="s">
        <v>35</v>
      </c>
      <c r="E52" s="32">
        <v>9.5000000000000001E-2</v>
      </c>
      <c r="F52" s="29">
        <f>SUM(F49:F51)*0.095</f>
        <v>684.02197920000003</v>
      </c>
    </row>
    <row r="53" spans="3:6" x14ac:dyDescent="0.25">
      <c r="C53" s="14"/>
      <c r="D53" s="15"/>
      <c r="E53" s="16"/>
      <c r="F53" s="29"/>
    </row>
    <row r="54" spans="3:6" ht="15.75" thickBot="1" x14ac:dyDescent="0.3">
      <c r="C54" s="17"/>
      <c r="D54" s="18" t="s">
        <v>36</v>
      </c>
      <c r="E54" s="19"/>
      <c r="F54" s="30">
        <f>SUM(F49:F53)</f>
        <v>7884.2533392000005</v>
      </c>
    </row>
  </sheetData>
  <hyperlinks>
    <hyperlink ref="B5" r:id="rId1" xr:uid="{7C3AB752-2477-43C9-8AAE-863B8959C83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A69B5-AA2E-4889-B46D-15928C3B3E9E}">
  <dimension ref="A1:F49"/>
  <sheetViews>
    <sheetView tabSelected="1" workbookViewId="0">
      <selection activeCell="H49" sqref="H49"/>
    </sheetView>
  </sheetViews>
  <sheetFormatPr baseColWidth="10" defaultRowHeight="15" x14ac:dyDescent="0.25"/>
  <cols>
    <col min="1" max="1" width="27.85546875" customWidth="1"/>
    <col min="2" max="2" width="27.42578125" customWidth="1"/>
    <col min="3" max="3" width="14.140625" customWidth="1"/>
    <col min="4" max="4" width="13.42578125" customWidth="1"/>
    <col min="5" max="5" width="9.5703125" customWidth="1"/>
    <col min="6" max="6" width="13.7109375" customWidth="1"/>
    <col min="7" max="7" width="10.85546875" customWidth="1"/>
  </cols>
  <sheetData>
    <row r="1" spans="1:2" x14ac:dyDescent="0.25">
      <c r="A1" t="s">
        <v>0</v>
      </c>
      <c r="B1" t="s">
        <v>42</v>
      </c>
    </row>
    <row r="3" spans="1:2" x14ac:dyDescent="0.25">
      <c r="A3" t="s">
        <v>1</v>
      </c>
      <c r="B3" t="s">
        <v>56</v>
      </c>
    </row>
    <row r="4" spans="1:2" x14ac:dyDescent="0.25">
      <c r="A4" t="s">
        <v>2</v>
      </c>
      <c r="B4" t="s">
        <v>49</v>
      </c>
    </row>
    <row r="5" spans="1:2" x14ac:dyDescent="0.25">
      <c r="A5" t="s">
        <v>3</v>
      </c>
      <c r="B5" s="1" t="s">
        <v>4</v>
      </c>
    </row>
    <row r="7" spans="1:2" x14ac:dyDescent="0.25">
      <c r="A7" t="s">
        <v>5</v>
      </c>
      <c r="B7" s="2" t="s">
        <v>57</v>
      </c>
    </row>
    <row r="8" spans="1:2" x14ac:dyDescent="0.25">
      <c r="A8" t="s">
        <v>6</v>
      </c>
      <c r="B8" s="3" t="s">
        <v>7</v>
      </c>
    </row>
    <row r="9" spans="1:2" x14ac:dyDescent="0.25">
      <c r="A9" t="s">
        <v>8</v>
      </c>
      <c r="B9" s="4">
        <v>43898</v>
      </c>
    </row>
    <row r="10" spans="1:2" s="9" customFormat="1" x14ac:dyDescent="0.25">
      <c r="A10" s="9" t="s">
        <v>48</v>
      </c>
      <c r="B10" s="35">
        <v>19.95</v>
      </c>
    </row>
    <row r="11" spans="1:2" s="9" customFormat="1" x14ac:dyDescent="0.25">
      <c r="A11" s="9" t="s">
        <v>9</v>
      </c>
      <c r="B11" s="10">
        <v>3000</v>
      </c>
    </row>
    <row r="12" spans="1:2" s="9" customFormat="1" x14ac:dyDescent="0.25">
      <c r="A12" s="9" t="s">
        <v>10</v>
      </c>
      <c r="B12" s="10">
        <v>1000</v>
      </c>
    </row>
    <row r="13" spans="1:2" s="9" customFormat="1" x14ac:dyDescent="0.25">
      <c r="A13" s="9" t="s">
        <v>46</v>
      </c>
      <c r="B13" s="34">
        <v>929</v>
      </c>
    </row>
    <row r="14" spans="1:2" s="9" customFormat="1" x14ac:dyDescent="0.25">
      <c r="A14" s="9" t="s">
        <v>45</v>
      </c>
      <c r="B14" s="34">
        <v>1270</v>
      </c>
    </row>
    <row r="15" spans="1:2" s="9" customFormat="1" x14ac:dyDescent="0.25">
      <c r="A15" s="9" t="s">
        <v>47</v>
      </c>
      <c r="B15" s="34">
        <v>108</v>
      </c>
    </row>
    <row r="16" spans="1:2" s="9" customFormat="1" x14ac:dyDescent="0.25"/>
    <row r="17" spans="1:6" s="36" customFormat="1" x14ac:dyDescent="0.25">
      <c r="A17" s="36" t="s">
        <v>11</v>
      </c>
      <c r="C17" s="36" t="s">
        <v>14</v>
      </c>
      <c r="D17" s="36" t="s">
        <v>15</v>
      </c>
      <c r="E17" s="36" t="s">
        <v>16</v>
      </c>
      <c r="F17" s="36" t="s">
        <v>17</v>
      </c>
    </row>
    <row r="18" spans="1:6" x14ac:dyDescent="0.25">
      <c r="B18" t="s">
        <v>51</v>
      </c>
      <c r="C18">
        <v>675</v>
      </c>
      <c r="D18" s="24">
        <v>19.95</v>
      </c>
      <c r="E18" s="22">
        <v>0.1</v>
      </c>
      <c r="F18" s="21">
        <f>SUM(C18)*D18*E18</f>
        <v>1346.625</v>
      </c>
    </row>
    <row r="19" spans="1:6" s="6" customFormat="1" x14ac:dyDescent="0.25">
      <c r="D19" s="25"/>
      <c r="E19" s="33"/>
    </row>
    <row r="20" spans="1:6" x14ac:dyDescent="0.25">
      <c r="A20" t="s">
        <v>12</v>
      </c>
      <c r="B20" t="s">
        <v>13</v>
      </c>
      <c r="C20">
        <v>-455</v>
      </c>
      <c r="D20" s="24">
        <v>19.95</v>
      </c>
      <c r="E20" s="22">
        <v>0.1</v>
      </c>
      <c r="F20" s="21">
        <f>SUM(C20)*D20*E20</f>
        <v>-907.72500000000002</v>
      </c>
    </row>
    <row r="21" spans="1:6" x14ac:dyDescent="0.25">
      <c r="B21" t="s">
        <v>18</v>
      </c>
      <c r="C21">
        <v>-4</v>
      </c>
      <c r="D21" s="24">
        <v>9.75</v>
      </c>
      <c r="E21" s="22">
        <v>0.1</v>
      </c>
      <c r="F21" s="21">
        <f>SUM(C21)*D21*E21</f>
        <v>-3.9000000000000004</v>
      </c>
    </row>
    <row r="22" spans="1:6" x14ac:dyDescent="0.25">
      <c r="B22" t="s">
        <v>19</v>
      </c>
      <c r="C22">
        <v>10</v>
      </c>
      <c r="D22" s="24">
        <v>7.5</v>
      </c>
      <c r="E22" s="22">
        <v>0.1</v>
      </c>
      <c r="F22" s="21">
        <f>SUM(C22)*D22*E22</f>
        <v>7.5</v>
      </c>
    </row>
    <row r="23" spans="1:6" x14ac:dyDescent="0.25">
      <c r="F23" s="21"/>
    </row>
    <row r="24" spans="1:6" x14ac:dyDescent="0.25">
      <c r="A24" s="7"/>
      <c r="B24" s="7" t="s">
        <v>31</v>
      </c>
      <c r="C24" s="7"/>
      <c r="D24" s="7"/>
      <c r="E24" s="7"/>
      <c r="F24" s="23">
        <f>SUM(F18:F22)</f>
        <v>442.5</v>
      </c>
    </row>
    <row r="25" spans="1:6" x14ac:dyDescent="0.25">
      <c r="F25" s="21"/>
    </row>
    <row r="26" spans="1:6" s="6" customFormat="1" x14ac:dyDescent="0.25">
      <c r="A26" s="6" t="s">
        <v>21</v>
      </c>
      <c r="F26" s="26"/>
    </row>
    <row r="27" spans="1:6" x14ac:dyDescent="0.25">
      <c r="B27" t="s">
        <v>23</v>
      </c>
      <c r="C27">
        <v>5</v>
      </c>
      <c r="D27" s="21">
        <v>6.99</v>
      </c>
      <c r="E27" s="22">
        <v>0.13</v>
      </c>
      <c r="F27" s="21">
        <f>SUM(C27)*D27*E27</f>
        <v>4.5435000000000008</v>
      </c>
    </row>
    <row r="28" spans="1:6" x14ac:dyDescent="0.25">
      <c r="B28" t="s">
        <v>22</v>
      </c>
      <c r="C28">
        <v>12</v>
      </c>
      <c r="D28" s="21">
        <v>13.99</v>
      </c>
      <c r="E28" s="22">
        <v>0.13</v>
      </c>
      <c r="F28" s="21">
        <f t="shared" ref="F28:F29" si="0">SUM(C28)*D28*E28</f>
        <v>21.824400000000001</v>
      </c>
    </row>
    <row r="29" spans="1:6" x14ac:dyDescent="0.25">
      <c r="B29" t="s">
        <v>24</v>
      </c>
      <c r="C29">
        <v>7</v>
      </c>
      <c r="D29" s="21">
        <v>19.95</v>
      </c>
      <c r="E29" s="22">
        <v>0.25</v>
      </c>
      <c r="F29" s="21">
        <f t="shared" si="0"/>
        <v>34.912500000000001</v>
      </c>
    </row>
    <row r="30" spans="1:6" x14ac:dyDescent="0.25">
      <c r="F30" s="21"/>
    </row>
    <row r="31" spans="1:6" x14ac:dyDescent="0.25">
      <c r="A31" s="7"/>
      <c r="B31" s="7" t="s">
        <v>32</v>
      </c>
      <c r="C31" s="7"/>
      <c r="D31" s="7"/>
      <c r="E31" s="7"/>
      <c r="F31" s="23">
        <f>SUM(F27:F30)</f>
        <v>61.2804</v>
      </c>
    </row>
    <row r="32" spans="1:6" x14ac:dyDescent="0.25">
      <c r="F32" s="21"/>
    </row>
    <row r="33" spans="1:6" x14ac:dyDescent="0.25">
      <c r="A33" s="6" t="s">
        <v>25</v>
      </c>
      <c r="F33" s="21"/>
    </row>
    <row r="34" spans="1:6" x14ac:dyDescent="0.25">
      <c r="B34" t="s">
        <v>26</v>
      </c>
      <c r="F34" s="21"/>
    </row>
    <row r="35" spans="1:6" x14ac:dyDescent="0.25">
      <c r="B35" s="20" t="s">
        <v>59</v>
      </c>
      <c r="F35" s="21">
        <v>100</v>
      </c>
    </row>
    <row r="36" spans="1:6" x14ac:dyDescent="0.25">
      <c r="B36" s="20" t="s">
        <v>53</v>
      </c>
      <c r="F36" s="21">
        <v>120</v>
      </c>
    </row>
    <row r="37" spans="1:6" x14ac:dyDescent="0.25">
      <c r="B37" s="3" t="s">
        <v>28</v>
      </c>
      <c r="F37" s="21"/>
    </row>
    <row r="38" spans="1:6" x14ac:dyDescent="0.25">
      <c r="B38" s="5" t="s">
        <v>37</v>
      </c>
      <c r="E38" s="5" t="s">
        <v>40</v>
      </c>
      <c r="F38" s="21">
        <v>810.5</v>
      </c>
    </row>
    <row r="39" spans="1:6" x14ac:dyDescent="0.25">
      <c r="B39" s="5"/>
      <c r="E39" s="5" t="s">
        <v>43</v>
      </c>
      <c r="F39" s="21">
        <v>-750</v>
      </c>
    </row>
    <row r="40" spans="1:6" x14ac:dyDescent="0.25">
      <c r="B40" s="5"/>
      <c r="E40" s="5" t="s">
        <v>44</v>
      </c>
      <c r="F40" s="21">
        <f>SUM(F38:F39)</f>
        <v>60.5</v>
      </c>
    </row>
    <row r="41" spans="1:6" x14ac:dyDescent="0.25">
      <c r="B41" s="5"/>
      <c r="F41" s="21"/>
    </row>
    <row r="42" spans="1:6" x14ac:dyDescent="0.25">
      <c r="A42" s="7"/>
      <c r="B42" s="8" t="s">
        <v>30</v>
      </c>
      <c r="C42" s="7"/>
      <c r="D42" s="7"/>
      <c r="E42" s="7"/>
      <c r="F42" s="23">
        <f>SUM(F35:F36,F40)</f>
        <v>280.5</v>
      </c>
    </row>
    <row r="43" spans="1:6" ht="15.75" thickBot="1" x14ac:dyDescent="0.3">
      <c r="F43" s="21"/>
    </row>
    <row r="44" spans="1:6" x14ac:dyDescent="0.25">
      <c r="C44" s="11"/>
      <c r="D44" s="12" t="s">
        <v>33</v>
      </c>
      <c r="E44" s="13"/>
      <c r="F44" s="28">
        <f>SUM(F24,F31,F42)</f>
        <v>784.28039999999999</v>
      </c>
    </row>
    <row r="45" spans="1:6" x14ac:dyDescent="0.25">
      <c r="C45" s="14"/>
      <c r="D45" s="15"/>
      <c r="E45" s="16"/>
      <c r="F45" s="29"/>
    </row>
    <row r="46" spans="1:6" x14ac:dyDescent="0.25">
      <c r="C46" s="14"/>
      <c r="D46" s="15" t="s">
        <v>34</v>
      </c>
      <c r="E46" s="31">
        <v>0.05</v>
      </c>
      <c r="F46" s="29">
        <f>F44*0.05</f>
        <v>39.214020000000005</v>
      </c>
    </row>
    <row r="47" spans="1:6" x14ac:dyDescent="0.25">
      <c r="C47" s="14"/>
      <c r="D47" s="15" t="s">
        <v>35</v>
      </c>
      <c r="E47" s="32">
        <v>9.5000000000000001E-2</v>
      </c>
      <c r="F47" s="29">
        <f>SUM(F44:F46)*0.095</f>
        <v>78.231969899999996</v>
      </c>
    </row>
    <row r="48" spans="1:6" x14ac:dyDescent="0.25">
      <c r="C48" s="14"/>
      <c r="D48" s="15"/>
      <c r="E48" s="16"/>
      <c r="F48" s="29"/>
    </row>
    <row r="49" spans="3:6" ht="15.75" thickBot="1" x14ac:dyDescent="0.3">
      <c r="C49" s="17"/>
      <c r="D49" s="18" t="s">
        <v>36</v>
      </c>
      <c r="E49" s="19"/>
      <c r="F49" s="30">
        <f>SUM(F44:F48)</f>
        <v>901.72638989999996</v>
      </c>
    </row>
  </sheetData>
  <hyperlinks>
    <hyperlink ref="B5" r:id="rId1" xr:uid="{321D8A06-08EA-4FF4-A6CC-1D426CFF968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Rapport 2020</vt:lpstr>
      <vt:lpstr>Rapport 2021_A</vt:lpstr>
      <vt:lpstr>Rapport 2021_B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Foulon</dc:creator>
  <cp:lastModifiedBy>Arnaud Foulon</cp:lastModifiedBy>
  <dcterms:created xsi:type="dcterms:W3CDTF">2021-03-11T20:54:34Z</dcterms:created>
  <dcterms:modified xsi:type="dcterms:W3CDTF">2022-05-06T20:50:37Z</dcterms:modified>
</cp:coreProperties>
</file>